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2020" sheetId="1" r:id="rId1"/>
    <sheet name="Sheet1" sheetId="2" r:id="rId2"/>
  </sheets>
  <definedNames>
    <definedName name="_40k_avail" localSheetId="0">#REF!-_40k_used</definedName>
    <definedName name="_40k_avail">#REF!-_40k_used</definedName>
    <definedName name="_40k_used">SUM(#REF!)</definedName>
    <definedName name="co_avail" localSheetId="0">'2020'!co_expected-#REF!-#REF!</definedName>
    <definedName name="co_avail">co_expected-#REF!-#REF!</definedName>
    <definedName name="co_expected" localSheetId="0">'2020'!comp_eligible*0.09</definedName>
    <definedName name="co_expected">comp_eligible*0.09</definedName>
    <definedName name="comp_eligible" localSheetId="0">MIN(comp_total,#REF!)</definedName>
    <definedName name="comp_eligible">MIN(comp_total,#REF!)</definedName>
    <definedName name="comp_remainder_est" localSheetId="0">'2020'!comp_eligible-comp_ytd_est</definedName>
    <definedName name="comp_remainder_est">comp_eligible-comp_ytd_est</definedName>
    <definedName name="comp_total">SUM(#REF!)</definedName>
    <definedName name="comp_ytd_est">#REF!/0.03</definedName>
    <definedName name="ee_avail" localSheetId="0">'2020'!pre_avail+'2020'!post_avail</definedName>
    <definedName name="ee_avail">pre_avail+post_avail</definedName>
    <definedName name="ee_possible" localSheetId="0">'2020'!pre_possible+'2020'!post_possible</definedName>
    <definedName name="ee_possible">pre_possible+post_possible</definedName>
    <definedName name="nullmessage0">"·Any percentages shown are guidelines for minimum and maximum contributions as indicated"</definedName>
    <definedName name="nullmessage1">"·Please make note of any recommended changes shown for the scenario of your choice"</definedName>
    <definedName name="nullmessage2">"·If you anticipate being close to the "&amp;TEXT(#REF!,"$00,000")&amp;" limit, please review your contributions periodically"</definedName>
    <definedName name="post_avail" localSheetId="0">'2020'!post_possible-#REF!</definedName>
    <definedName name="post_avail">post_possible-#REF!</definedName>
    <definedName name="post_possible" localSheetId="0">#REF!-'2020'!pre_possible-'2020'!co_expected</definedName>
    <definedName name="post_possible">#REF!-pre_possible-co_expected</definedName>
    <definedName name="pre_avail" localSheetId="0">'2020'!pre_possible-#REF!</definedName>
    <definedName name="pre_avail">pre_possible-#REF!</definedName>
    <definedName name="pre_possible" localSheetId="0">MIN('2020'!comp_eligible*#REF!,#REF!)</definedName>
    <definedName name="pre_possible">MIN(comp_eligible*#REF!,#REF!)</definedName>
    <definedName name="scen1postmax" localSheetId="0">MAX(MIN(ROUNDDOWN('2020'!post_avail/'2020'!comp_remainder_est,2),#REF!-'2020'!scen1premin),0%)</definedName>
    <definedName name="scen1postmax">MAX(MIN(ROUNDDOWN(post_avail/comp_remainder_est,2),#REF!-scen1premin),0%)</definedName>
    <definedName name="scen1postmaxmessage" localSheetId="0">IF('2020'!comp_remainder_est&lt;=0,"N/A",'2020'!scen1postmax)</definedName>
    <definedName name="scen1postmaxmessage">IF(comp_remainder_est&lt;=0,"N/A",scen1postmax)</definedName>
    <definedName name="scen1premax" localSheetId="0">MAX(#REF!-'2020'!scen1postmax,0%)</definedName>
    <definedName name="scen1premax">MAX(#REF!-scen1postmax,0%)</definedName>
    <definedName name="scen1premaxmessage" localSheetId="0">IF('2020'!comp_remainder_est&lt;=0,"N/A",'2020'!scen1premax)</definedName>
    <definedName name="scen1premaxmessage">IF(comp_remainder_est&lt;=0,"N/A",scen1premax)</definedName>
    <definedName name="scen1premin" localSheetId="0">MAX(3%,MIN(ROUNDUP('2020'!pre_avail/'2020'!comp_remainder_est,2),#REF!))</definedName>
    <definedName name="scen1premin">MAX(3%,MIN(ROUNDUP(pre_avail/comp_remainder_est,2),#REF!))</definedName>
    <definedName name="scen1preminmessage" localSheetId="0">IF('2020'!comp_remainder_est&lt;=0,"N/A",'2020'!scen1premin)</definedName>
    <definedName name="scen1preminmessage">IF(comp_remainder_est&lt;=0,"N/A",scen1premin)</definedName>
    <definedName name="scen1spillmessage" localSheetId="0">IF('2020'!comp_remainder_est&lt;=0,"N/A","N")</definedName>
    <definedName name="scen1spillmessage">IF(comp_remainder_est&lt;=0,"N/A","N")</definedName>
    <definedName name="scen2postmessage" localSheetId="0">IF('2020'!scen2premaxwspillmessage="N/A","N/A",0%)</definedName>
    <definedName name="scen2postmessage">IF(scen2premaxwspillmessage="N/A","N/A",0%)</definedName>
    <definedName name="scen2premaxwspill" localSheetId="0">MAX(MIN(ROUNDDOWN('2020'!ee_avail/'2020'!comp_remainder_est,2),#REF!),0%)</definedName>
    <definedName name="scen2premaxwspill">MAX(MIN(ROUNDDOWN(ee_avail/comp_remainder_est,2),#REF!),0%)</definedName>
    <definedName name="scen2premaxwspillmessage" localSheetId="0">IF('2020'!comp_remainder_est&lt;=0,"N/A",IF('2020'!scen2premaxwspill&lt;'2020'!scen1premin,"N/A",'2020'!scen2premaxwspill))</definedName>
    <definedName name="scen2premaxwspillmessage">IF(comp_remainder_est&lt;=0,"N/A",IF(scen2premaxwspill&lt;scen1premin,"N/A",scen2premaxwspill))</definedName>
    <definedName name="scen2preminwspill" localSheetId="0">IF('2020'!comp_remainder_est&lt;=0,"N/A",IF('2020'!scen2premaxwspill&lt;'2020'!scen1premin,"N/A",'2020'!scen1premin))</definedName>
    <definedName name="scen2preminwspill">IF(comp_remainder_est&lt;=0,"N/A",IF(scen2premaxwspill&lt;scen1premin,"N/A",scen1premin))</definedName>
    <definedName name="scen2preminwspillmessage" localSheetId="0">IF('2020'!comp_remainder_est&lt;=0,"N/A",IF('2020'!scen2premaxwspill&lt;'2020'!scen1premin,"N/A",'2020'!scen2preminwspill))</definedName>
    <definedName name="scen2preminwspillmessage">IF(comp_remainder_est&lt;=0,"N/A",IF(scen2premaxwspill&lt;scen1premin,"N/A",scen2preminwspill))</definedName>
    <definedName name="scen2spillmessage" localSheetId="0">IF('2020'!scen2premaxwspillmessage="N/A","N/A","Y")</definedName>
    <definedName name="scen2spillmessage">IF(scen2premaxwspillmessage="N/A","N/A","Y")</definedName>
    <definedName name="warning_comp0" localSheetId="0">IF(comp_ytd_est&gt;='2020'!comp_eligible,"IMPORTANT MESSAGE:",nullmessage0)</definedName>
    <definedName name="warning_comp0">IF(comp_ytd_est&gt;=comp_eligible,"IMPORTANT MESSAGE:",nullmessage0)</definedName>
    <definedName name="warning_comp1" localSheetId="0">IF(comp_ytd_est&gt;='2020'!comp_eligible,"BASED ON YOUR YEAR-TO-DATE COMPANY CONTRIBUTIONS, YOU HAVE ALREADY",nullmessage1)</definedName>
    <definedName name="warning_comp1">IF(comp_ytd_est&gt;=comp_eligible,"BASED ON YOUR YEAR-TO-DATE COMPANY CONTRIBUTIONS, YOU HAVE ALREADY",nullmessage1)</definedName>
    <definedName name="warning_comp2" localSheetId="0">IF(comp_ytd_est&gt;=#REF!,warning_comp2a,IF(comp_ytd_est&gt;='2020'!comp_eligible,warning_comp2b,nullmessage2))</definedName>
    <definedName name="warning_comp2">IF(comp_ytd_est&gt;=#REF!,warning_comp2a,IF(comp_ytd_est&gt;=comp_eligible,warning_comp2b,nullmessage2))</definedName>
    <definedName name="warning_comp2a">"REACHED THE IRS COMPENSATION LIMIT FOR THE CURRENT YEAR"</definedName>
    <definedName name="warning_comp2b">"RECEIVED THE AMOUNT OF EXPECTED COMPENSATION YOU ENTERED FOR THE CURRENT YEAR"</definedName>
    <definedName name="warning_flag" localSheetId="0">IF(comp_ytd_est&gt;='2020'!comp_eligible,1,0)</definedName>
    <definedName name="warning_flag">IF(comp_ytd_est&gt;=comp_eligible,1,0)</definedName>
  </definedNames>
  <calcPr fullCalcOnLoad="1"/>
</workbook>
</file>

<file path=xl/sharedStrings.xml><?xml version="1.0" encoding="utf-8"?>
<sst xmlns="http://schemas.openxmlformats.org/spreadsheetml/2006/main" count="73" uniqueCount="73">
  <si>
    <t>n</t>
  </si>
  <si>
    <t>I</t>
  </si>
  <si>
    <t>a</t>
  </si>
  <si>
    <t>b</t>
  </si>
  <si>
    <t>c</t>
  </si>
  <si>
    <t>d</t>
  </si>
  <si>
    <t>e</t>
  </si>
  <si>
    <t>II</t>
  </si>
  <si>
    <t>f</t>
  </si>
  <si>
    <t>g</t>
  </si>
  <si>
    <t>h</t>
  </si>
  <si>
    <t>III</t>
  </si>
  <si>
    <t>i</t>
  </si>
  <si>
    <t>IV</t>
  </si>
  <si>
    <t>j</t>
  </si>
  <si>
    <t>k</t>
  </si>
  <si>
    <t>V</t>
  </si>
  <si>
    <t>l</t>
  </si>
  <si>
    <t>m</t>
  </si>
  <si>
    <t>Compensation</t>
  </si>
  <si>
    <t>VI</t>
  </si>
  <si>
    <t>o</t>
  </si>
  <si>
    <t>p</t>
  </si>
  <si>
    <t>q</t>
  </si>
  <si>
    <t>r</t>
  </si>
  <si>
    <t>s</t>
  </si>
  <si>
    <t>t</t>
  </si>
  <si>
    <t>Salary</t>
  </si>
  <si>
    <t>Compensation limit</t>
  </si>
  <si>
    <t>Lesser of lines c or d</t>
  </si>
  <si>
    <t>Lesser of lines g or h</t>
  </si>
  <si>
    <t>Lines a plus b</t>
  </si>
  <si>
    <t>Line e times .09</t>
  </si>
  <si>
    <t>Annual additions limit</t>
  </si>
  <si>
    <t>From line i</t>
  </si>
  <si>
    <t>From line k</t>
  </si>
  <si>
    <t>Line l minus m minus n</t>
  </si>
  <si>
    <t>From line o</t>
  </si>
  <si>
    <t>Line p minus q</t>
  </si>
  <si>
    <t>Line e minus f</t>
  </si>
  <si>
    <t>u</t>
  </si>
  <si>
    <t>v</t>
  </si>
  <si>
    <t>w</t>
  </si>
  <si>
    <t>Lesser of lines t or v</t>
  </si>
  <si>
    <t>contribute after-tax to the RASP without losing company contributions</t>
  </si>
  <si>
    <t>Complete the following worksheet to determine the maximum percentage you can</t>
  </si>
  <si>
    <t>Regular pre-tax contributions (3% to 50%)</t>
  </si>
  <si>
    <t>Regular pre-tax limit</t>
  </si>
  <si>
    <t>Maximum available for after-tax</t>
  </si>
  <si>
    <t>Maximum safe percentage for after-tax</t>
  </si>
  <si>
    <t>0% after-tax</t>
  </si>
  <si>
    <t>Maximum after-tax % = amount on line w</t>
  </si>
  <si>
    <t>Company contributions (3% basic and 6% matching)</t>
  </si>
  <si>
    <t>Catch-up pre-tax contributions (only if age 50 or over) (1% to 20%)</t>
  </si>
  <si>
    <t>Year-to-date compensation (per pay stub)</t>
  </si>
  <si>
    <t>Line e times .50</t>
  </si>
  <si>
    <t>do not result in the loss of company contributions in the RASP</t>
  </si>
  <si>
    <t xml:space="preserve">Catch-up contributions are not included in the annual additions limit and </t>
  </si>
  <si>
    <t>1) Assumes not using spillover election (i.e., continuing pre-tax % as after-tax % once the pre-tax limit is met)</t>
  </si>
  <si>
    <t>50% (max % allowed) minus line u</t>
  </si>
  <si>
    <t>Line r / s  * 100 (Rounds to nearest whole %)</t>
  </si>
  <si>
    <r>
      <t xml:space="preserve">If line r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 (is less than) 0, then…</t>
    </r>
  </si>
  <si>
    <t>If line r &gt; (is greater than) 0,  then continue…</t>
  </si>
  <si>
    <t>Estimated Bonus &amp; other RASP eligible earnings</t>
  </si>
  <si>
    <t>(If this is for the new year then enter 0)</t>
  </si>
  <si>
    <t>Year-to-date after-tax contributions (per pay stub)</t>
  </si>
  <si>
    <t>Enter your Current pre-tax contribution %</t>
  </si>
  <si>
    <t>2) Assumes your pre-tax contribution % is enough to reach the pre-tax limit</t>
  </si>
  <si>
    <t xml:space="preserve">    (You can check online at www.401k.com to verify if you have elected the spillover election or call</t>
  </si>
  <si>
    <t xml:space="preserve">     Fidelity at 800-256-4015)</t>
  </si>
  <si>
    <t>401K RASP ANNUAL LIMITS WORKSHEET FOR 2020</t>
  </si>
  <si>
    <t>3) Limits shown are for 2020</t>
  </si>
  <si>
    <t>Catch-up limit  (annual limit = $6,500)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</si>
</sst>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%"/>
    <numFmt numFmtId="167" formatCode="0.000%"/>
    <numFmt numFmtId="168" formatCode="_(* #,##0.0000_);_(* \(#,##0.0000\);_(* &quot;-&quot;????_);_(@_)"/>
    <numFmt numFmtId="169" formatCode="0.0000%"/>
    <numFmt numFmtId="170" formatCode="0.00000%"/>
    <numFmt numFmtId="171" formatCode="0.000000%"/>
    <numFmt numFmtId="172" formatCode="0.00000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___________00,000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39" fontId="0" fillId="0" borderId="10" xfId="42" applyNumberFormat="1" applyFont="1" applyBorder="1" applyAlignment="1" applyProtection="1">
      <alignment horizontal="right"/>
      <protection locked="0"/>
    </xf>
    <xf numFmtId="43" fontId="0" fillId="0" borderId="10" xfId="42" applyFont="1" applyBorder="1" applyAlignment="1" applyProtection="1">
      <alignment horizontal="left"/>
      <protection locked="0"/>
    </xf>
    <xf numFmtId="43" fontId="0" fillId="0" borderId="0" xfId="42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3" fontId="0" fillId="0" borderId="0" xfId="42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3" fontId="0" fillId="0" borderId="10" xfId="42" applyFont="1" applyBorder="1" applyAlignment="1" applyProtection="1">
      <alignment horizontal="left"/>
      <protection/>
    </xf>
    <xf numFmtId="9" fontId="0" fillId="0" borderId="10" xfId="59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right"/>
      <protection/>
    </xf>
    <xf numFmtId="43" fontId="0" fillId="0" borderId="10" xfId="0" applyNumberFormat="1" applyBorder="1" applyAlignment="1" applyProtection="1">
      <alignment horizontal="left"/>
      <protection/>
    </xf>
    <xf numFmtId="43" fontId="0" fillId="33" borderId="13" xfId="42" applyFont="1" applyFill="1" applyBorder="1" applyAlignment="1" applyProtection="1">
      <alignment horizontal="left"/>
      <protection/>
    </xf>
    <xf numFmtId="43" fontId="0" fillId="33" borderId="10" xfId="42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4">
      <selection activeCell="C24" sqref="C24"/>
    </sheetView>
  </sheetViews>
  <sheetFormatPr defaultColWidth="9.140625" defaultRowHeight="12.75"/>
  <cols>
    <col min="1" max="2" width="4.7109375" style="1" customWidth="1"/>
    <col min="3" max="3" width="42.57421875" style="1" customWidth="1"/>
    <col min="4" max="4" width="1.7109375" style="1" customWidth="1"/>
    <col min="5" max="5" width="20.7109375" style="2" customWidth="1"/>
    <col min="6" max="6" width="1.7109375" style="1" customWidth="1"/>
    <col min="7" max="16384" width="9.140625" style="1" customWidth="1"/>
  </cols>
  <sheetData>
    <row r="1" spans="1:5" ht="15.75">
      <c r="A1" s="31" t="s">
        <v>70</v>
      </c>
      <c r="B1" s="31"/>
      <c r="C1" s="31"/>
      <c r="D1" s="31"/>
      <c r="E1" s="31"/>
    </row>
    <row r="3" ht="12.75">
      <c r="A3" s="1" t="s">
        <v>45</v>
      </c>
    </row>
    <row r="4" ht="12.75">
      <c r="A4" s="1" t="s">
        <v>44</v>
      </c>
    </row>
    <row r="6" spans="1:2" ht="16.5" customHeight="1">
      <c r="A6" s="2" t="s">
        <v>1</v>
      </c>
      <c r="B6" s="1" t="s">
        <v>19</v>
      </c>
    </row>
    <row r="7" spans="2:5" ht="16.5" customHeight="1">
      <c r="B7" s="2" t="s">
        <v>2</v>
      </c>
      <c r="C7" s="1" t="s">
        <v>27</v>
      </c>
      <c r="E7" s="3">
        <v>0</v>
      </c>
    </row>
    <row r="8" spans="2:5" ht="16.5" customHeight="1">
      <c r="B8" s="2" t="s">
        <v>3</v>
      </c>
      <c r="C8" s="1" t="s">
        <v>63</v>
      </c>
      <c r="E8" s="3">
        <v>0</v>
      </c>
    </row>
    <row r="9" spans="2:5" ht="16.5" customHeight="1">
      <c r="B9" s="2" t="s">
        <v>4</v>
      </c>
      <c r="C9" s="1" t="s">
        <v>31</v>
      </c>
      <c r="E9" s="23">
        <f>SUM(E7:E8)</f>
        <v>0</v>
      </c>
    </row>
    <row r="10" spans="2:5" ht="16.5" customHeight="1">
      <c r="B10" s="2" t="s">
        <v>5</v>
      </c>
      <c r="C10" s="1" t="s">
        <v>28</v>
      </c>
      <c r="E10" s="27">
        <v>285000</v>
      </c>
    </row>
    <row r="11" spans="2:5" ht="16.5" customHeight="1">
      <c r="B11" s="2" t="s">
        <v>6</v>
      </c>
      <c r="C11" s="1" t="s">
        <v>29</v>
      </c>
      <c r="E11" s="23">
        <f>MIN(E9:E10)</f>
        <v>0</v>
      </c>
    </row>
    <row r="12" spans="2:5" ht="16.5" customHeight="1">
      <c r="B12" s="2" t="s">
        <v>8</v>
      </c>
      <c r="C12" s="1" t="s">
        <v>54</v>
      </c>
      <c r="E12" s="4">
        <v>0</v>
      </c>
    </row>
    <row r="13" spans="3:5" ht="16.5" customHeight="1">
      <c r="C13" s="1" t="s">
        <v>64</v>
      </c>
      <c r="E13" s="5"/>
    </row>
    <row r="14" spans="1:5" ht="16.5" customHeight="1">
      <c r="A14" s="2" t="s">
        <v>7</v>
      </c>
      <c r="B14" s="1" t="s">
        <v>46</v>
      </c>
      <c r="E14" s="5"/>
    </row>
    <row r="15" spans="2:5" ht="16.5" customHeight="1">
      <c r="B15" s="2" t="s">
        <v>9</v>
      </c>
      <c r="C15" s="1" t="s">
        <v>47</v>
      </c>
      <c r="E15" s="23">
        <v>19500</v>
      </c>
    </row>
    <row r="16" spans="2:5" ht="16.5" customHeight="1">
      <c r="B16" s="2" t="s">
        <v>10</v>
      </c>
      <c r="C16" s="1" t="s">
        <v>55</v>
      </c>
      <c r="E16" s="23">
        <f>SUM(E11*0.5)</f>
        <v>0</v>
      </c>
    </row>
    <row r="17" spans="2:5" ht="16.5" customHeight="1">
      <c r="B17" s="2" t="s">
        <v>12</v>
      </c>
      <c r="C17" s="1" t="s">
        <v>30</v>
      </c>
      <c r="E17" s="23">
        <f>MIN(E15:E16)</f>
        <v>0</v>
      </c>
    </row>
    <row r="18" ht="16.5" customHeight="1">
      <c r="E18" s="5"/>
    </row>
    <row r="19" spans="1:5" ht="16.5" customHeight="1">
      <c r="A19" s="2" t="s">
        <v>11</v>
      </c>
      <c r="B19" s="1" t="s">
        <v>53</v>
      </c>
      <c r="E19" s="5"/>
    </row>
    <row r="20" spans="2:5" ht="16.5" customHeight="1">
      <c r="B20" s="2" t="s">
        <v>14</v>
      </c>
      <c r="C20" s="1" t="s">
        <v>72</v>
      </c>
      <c r="E20" s="4">
        <v>0</v>
      </c>
    </row>
    <row r="21" spans="2:5" ht="16.5" customHeight="1">
      <c r="B21" s="2"/>
      <c r="C21" s="6" t="s">
        <v>57</v>
      </c>
      <c r="E21" s="7"/>
    </row>
    <row r="22" spans="3:5" ht="16.5" customHeight="1">
      <c r="C22" s="6" t="s">
        <v>56</v>
      </c>
      <c r="E22" s="5"/>
    </row>
    <row r="23" spans="3:5" ht="16.5" customHeight="1">
      <c r="C23" s="6"/>
      <c r="E23" s="5"/>
    </row>
    <row r="24" spans="1:5" ht="16.5" customHeight="1">
      <c r="A24" s="2" t="s">
        <v>13</v>
      </c>
      <c r="B24" s="1" t="s">
        <v>52</v>
      </c>
      <c r="E24" s="5"/>
    </row>
    <row r="25" spans="2:5" ht="16.5" customHeight="1">
      <c r="B25" s="2" t="s">
        <v>15</v>
      </c>
      <c r="C25" s="1" t="s">
        <v>32</v>
      </c>
      <c r="E25" s="23">
        <f>SUM(E11*0.09)</f>
        <v>0</v>
      </c>
    </row>
    <row r="26" ht="16.5" customHeight="1">
      <c r="E26" s="5"/>
    </row>
    <row r="27" spans="1:5" ht="16.5" customHeight="1">
      <c r="A27" s="2" t="s">
        <v>16</v>
      </c>
      <c r="B27" s="1" t="s">
        <v>48</v>
      </c>
      <c r="E27" s="5"/>
    </row>
    <row r="28" spans="2:5" ht="16.5" customHeight="1">
      <c r="B28" s="2" t="s">
        <v>17</v>
      </c>
      <c r="C28" s="1" t="s">
        <v>33</v>
      </c>
      <c r="E28" s="28">
        <v>57000</v>
      </c>
    </row>
    <row r="29" spans="2:5" ht="16.5" customHeight="1">
      <c r="B29" s="2" t="s">
        <v>18</v>
      </c>
      <c r="C29" s="1" t="s">
        <v>34</v>
      </c>
      <c r="E29" s="23">
        <f>SUM(E17)</f>
        <v>0</v>
      </c>
    </row>
    <row r="30" spans="2:5" ht="16.5" customHeight="1">
      <c r="B30" s="2" t="s">
        <v>0</v>
      </c>
      <c r="C30" s="1" t="s">
        <v>35</v>
      </c>
      <c r="E30" s="23">
        <f>SUM(E25)</f>
        <v>0</v>
      </c>
    </row>
    <row r="31" spans="2:5" ht="16.5" customHeight="1">
      <c r="B31" s="2" t="s">
        <v>21</v>
      </c>
      <c r="C31" s="1" t="s">
        <v>36</v>
      </c>
      <c r="E31" s="28">
        <f>SUM(E28-E29-E30)</f>
        <v>57000</v>
      </c>
    </row>
    <row r="32" ht="16.5" customHeight="1">
      <c r="E32" s="5"/>
    </row>
    <row r="33" spans="1:5" ht="16.5" customHeight="1">
      <c r="A33" s="2" t="s">
        <v>20</v>
      </c>
      <c r="B33" s="1" t="s">
        <v>49</v>
      </c>
      <c r="E33" s="5"/>
    </row>
    <row r="34" spans="2:5" ht="16.5" customHeight="1">
      <c r="B34" s="2" t="s">
        <v>22</v>
      </c>
      <c r="C34" s="1" t="s">
        <v>37</v>
      </c>
      <c r="E34" s="28">
        <f>SUM(E31)</f>
        <v>57000</v>
      </c>
    </row>
    <row r="35" spans="2:5" ht="16.5" customHeight="1">
      <c r="B35" s="2" t="s">
        <v>23</v>
      </c>
      <c r="C35" s="1" t="s">
        <v>65</v>
      </c>
      <c r="E35" s="4">
        <v>0</v>
      </c>
    </row>
    <row r="36" spans="2:5" ht="16.5" customHeight="1">
      <c r="B36" s="2" t="s">
        <v>24</v>
      </c>
      <c r="C36" s="1" t="s">
        <v>38</v>
      </c>
      <c r="E36" s="28">
        <f>SUM(E34-E35)</f>
        <v>57000</v>
      </c>
    </row>
    <row r="37" spans="2:6" ht="16.5" customHeight="1">
      <c r="B37" s="8"/>
      <c r="C37" s="9" t="s">
        <v>61</v>
      </c>
      <c r="D37" s="9"/>
      <c r="E37" s="10" t="s">
        <v>50</v>
      </c>
      <c r="F37" s="11"/>
    </row>
    <row r="38" spans="2:6" ht="16.5" customHeight="1">
      <c r="B38" s="8"/>
      <c r="C38" s="9" t="s">
        <v>62</v>
      </c>
      <c r="D38" s="9"/>
      <c r="E38" s="12"/>
      <c r="F38" s="11"/>
    </row>
    <row r="39" spans="2:6" ht="16.5" customHeight="1">
      <c r="B39" s="13" t="s">
        <v>25</v>
      </c>
      <c r="C39" s="14" t="s">
        <v>39</v>
      </c>
      <c r="D39" s="14"/>
      <c r="E39" s="26">
        <f>SUM(E11-E12)</f>
        <v>0</v>
      </c>
      <c r="F39" s="15"/>
    </row>
    <row r="40" spans="2:6" ht="16.5" customHeight="1">
      <c r="B40" s="13" t="s">
        <v>26</v>
      </c>
      <c r="C40" s="14" t="s">
        <v>60</v>
      </c>
      <c r="D40" s="14"/>
      <c r="E40" s="25">
        <f>IF(E39&gt;0,ROUND(E36/E39*100,0),0)</f>
        <v>0</v>
      </c>
      <c r="F40" s="15"/>
    </row>
    <row r="41" spans="2:6" ht="16.5" customHeight="1">
      <c r="B41" s="13" t="s">
        <v>40</v>
      </c>
      <c r="C41" s="17" t="s">
        <v>66</v>
      </c>
      <c r="D41" s="14"/>
      <c r="E41" s="16">
        <v>0</v>
      </c>
      <c r="F41" s="15"/>
    </row>
    <row r="42" spans="2:6" ht="16.5" customHeight="1">
      <c r="B42" s="13" t="s">
        <v>41</v>
      </c>
      <c r="C42" s="17" t="s">
        <v>59</v>
      </c>
      <c r="D42" s="14"/>
      <c r="E42" s="25">
        <f>SUM(50-E41)</f>
        <v>50</v>
      </c>
      <c r="F42" s="15"/>
    </row>
    <row r="43" spans="2:6" ht="16.5" customHeight="1">
      <c r="B43" s="13" t="s">
        <v>42</v>
      </c>
      <c r="C43" s="17" t="s">
        <v>43</v>
      </c>
      <c r="D43" s="14"/>
      <c r="E43" s="25">
        <f>MIN(E40,E42)</f>
        <v>0</v>
      </c>
      <c r="F43" s="15"/>
    </row>
    <row r="44" spans="2:6" ht="16.5" customHeight="1">
      <c r="B44" s="18"/>
      <c r="C44" s="19" t="s">
        <v>51</v>
      </c>
      <c r="D44" s="19"/>
      <c r="E44" s="24">
        <f>SUM(E43/100)</f>
        <v>0</v>
      </c>
      <c r="F44" s="20"/>
    </row>
    <row r="46" ht="12.75">
      <c r="A46" s="21" t="s">
        <v>58</v>
      </c>
    </row>
    <row r="47" ht="12.75">
      <c r="A47" s="22" t="s">
        <v>68</v>
      </c>
    </row>
    <row r="48" ht="12.75">
      <c r="A48" s="22" t="s">
        <v>69</v>
      </c>
    </row>
    <row r="49" ht="12.75">
      <c r="A49" s="21" t="s">
        <v>67</v>
      </c>
    </row>
    <row r="50" spans="1:3" ht="12.75">
      <c r="A50" s="30" t="s">
        <v>71</v>
      </c>
      <c r="B50" s="29"/>
      <c r="C50" s="29"/>
    </row>
  </sheetData>
  <sheetProtection/>
  <mergeCells count="1">
    <mergeCell ref="A1:E1"/>
  </mergeCells>
  <printOptions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CITGO Petroleum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MSTEFFE</dc:creator>
  <cp:keywords/>
  <dc:description/>
  <cp:lastModifiedBy>Brodie, Gail</cp:lastModifiedBy>
  <cp:lastPrinted>2019-01-16T16:41:09Z</cp:lastPrinted>
  <dcterms:created xsi:type="dcterms:W3CDTF">2002-03-14T20:02:59Z</dcterms:created>
  <dcterms:modified xsi:type="dcterms:W3CDTF">2019-12-12T17:23:30Z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